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455"/>
  </bookViews>
  <sheets>
    <sheet name="04.2024" sheetId="1" r:id="rId1"/>
  </sheets>
  <definedNames>
    <definedName name="_xlnm.Print_Area" localSheetId="0">'04.2024'!$A$1:$B$165</definedName>
  </definedNames>
  <calcPr calcId="145621"/>
</workbook>
</file>

<file path=xl/calcChain.xml><?xml version="1.0" encoding="utf-8"?>
<calcChain xmlns="http://schemas.openxmlformats.org/spreadsheetml/2006/main">
  <c r="B67" i="1" l="1"/>
  <c r="B96" i="1"/>
  <c r="B100" i="1"/>
  <c r="B116" i="1"/>
  <c r="B134" i="1"/>
  <c r="B153" i="1" l="1"/>
  <c r="B150" i="1"/>
  <c r="B45" i="1" l="1"/>
  <c r="B42" i="1" l="1"/>
  <c r="B54" i="1"/>
  <c r="B75" i="1"/>
  <c r="B78" i="1"/>
  <c r="B87" i="1" s="1"/>
  <c r="B27" i="1" l="1"/>
  <c r="B154" i="1" l="1"/>
  <c r="B37" i="1"/>
  <c r="B123" i="1" l="1"/>
  <c r="B124" i="1" s="1"/>
  <c r="B144" i="1" l="1"/>
  <c r="B132" i="1"/>
  <c r="B129" i="1"/>
  <c r="B52" i="1"/>
  <c r="B64" i="1" s="1"/>
  <c r="B147" i="1" s="1"/>
  <c r="B25" i="1"/>
  <c r="B146" i="1" l="1"/>
  <c r="B39" i="1"/>
</calcChain>
</file>

<file path=xl/sharedStrings.xml><?xml version="1.0" encoding="utf-8"?>
<sst xmlns="http://schemas.openxmlformats.org/spreadsheetml/2006/main" count="141" uniqueCount="140">
  <si>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</si>
  <si>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
supervisores  - CGE/TCE- 2ª Edição -  2021 - Item  3.9/Financeiro</t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</si>
  <si>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</si>
  <si>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</si>
  <si>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</si>
  <si>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>CNPJ:</t>
    </r>
    <r>
      <rPr>
        <sz val="11"/>
        <color theme="1"/>
        <rFont val="Calibri"/>
        <family val="2"/>
        <scheme val="minor"/>
      </rPr>
      <t>07.966.540/0001-73</t>
    </r>
  </si>
  <si>
    <r>
      <t xml:space="preserve">CNPJ: </t>
    </r>
    <r>
      <rPr>
        <sz val="11"/>
        <color theme="1"/>
        <rFont val="Calibri"/>
        <family val="2"/>
        <scheme val="minor"/>
      </rPr>
      <t>07.966.540/0006-88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</si>
  <si>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070/2018</t>
    </r>
  </si>
  <si>
    <t>PREVISÃO DE REPASSE MENSAL DO CONTRATO DE GESTÃO/ADITIVO - CUSTEIO :</t>
  </si>
  <si>
    <t xml:space="preserve">PREVISÃO DE REPASSE MENSAL DO CONTRATO DE GESTÃO/ADITIVO - INVESTIMENTO </t>
  </si>
  <si>
    <t>Relatório Financeiro Mensal</t>
  </si>
  <si>
    <t>Em Reais</t>
  </si>
  <si>
    <t xml:space="preserve">1. SALDO BANCÁRIO ANTERIOR  </t>
  </si>
  <si>
    <t>1.1 - Caixa</t>
  </si>
  <si>
    <t>1.1.1 - Fundo Fixo</t>
  </si>
  <si>
    <t>1.2 - Banco conta movimento</t>
  </si>
  <si>
    <t>1.2.1 - Conta Corrente - 2512 / 003 / 1087-5 (Custeio)</t>
  </si>
  <si>
    <t>1.2.2 - Fundo para Reforma - 2512 /1388 / 000739092166 - 9 (Custeio e Investimento)</t>
  </si>
  <si>
    <t>1.2.3 - Fundo Rescisório - 2512 / 1388 / 000739092165 - 0 (Custeio e Investimento)</t>
  </si>
  <si>
    <t>1.2.4 - Fundo Rescisório - Rede HEMO-CSC - 2512 / 1388 / 000738994453 - 7 (Custeio e Investimento)</t>
  </si>
  <si>
    <t>1.2.5 - Outras Receitas - Entidades Privadas -  2512 / 1388 / 000739012914 - 0 (Custeio)</t>
  </si>
  <si>
    <t>1.3 Aplicações financeiras</t>
  </si>
  <si>
    <t>1.3.1 - Conta Investimento - FIC Giro 2512 /003 / 1087-5 (Investimento)</t>
  </si>
  <si>
    <t>SALDO ANTERIOR (1= 1.1 + 1.2 + 1.3)</t>
  </si>
  <si>
    <t>2.ENTRADAS DE RECURSOS FINANCEIROS</t>
  </si>
  <si>
    <t xml:space="preserve">2.1 Repasse - CUSTEIO  </t>
  </si>
  <si>
    <t>2.1 .1 - Conta Corrente - 2512 / 003 / 1087-5</t>
  </si>
  <si>
    <t xml:space="preserve">2.2 Repasse - INVESTIMENTO </t>
  </si>
  <si>
    <t xml:space="preserve">2.3 Rendimento sobre Aplicação Financeiras - CUSTEIO </t>
  </si>
  <si>
    <t>2.3.1 - Fundo Rescisório - 2512 / 1388 / 000739092165 - 0</t>
  </si>
  <si>
    <t>2.3.2 - Fundo para Reforma - 2512 /1388 / 000739092166 - 9</t>
  </si>
  <si>
    <t xml:space="preserve">2.3.3 - Fundo Rescisório - Rede HEMO-CSC - 2512 / 1388 / 000738994453 - 7 </t>
  </si>
  <si>
    <t>2.3.4 - Outras Receitas - Entidades Privadas -  2512 / 1388 / 000739012914 - 0</t>
  </si>
  <si>
    <t>2.4 Rendimento sobre Aplicação Financeiras - INVESTIMENTO</t>
  </si>
  <si>
    <t>2.4.1 - Conta Investimento - FIC Giro 2512 /003 / 1087-5</t>
  </si>
  <si>
    <t>2.5 Outras entradas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</si>
  <si>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</si>
  <si>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</si>
  <si>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</si>
  <si>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</si>
  <si>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Reembolso de Despesas</t>
  </si>
  <si>
    <t>2.5.6 - Desbloqueio Bancário</t>
  </si>
  <si>
    <t>TOTAL DE ENTRADAS (2= 2.1 + 2.2 + 2.3 + 2.4 + 2.5)</t>
  </si>
  <si>
    <t>3. RESGATE APLICAÇÃO FINANCEIRA</t>
  </si>
  <si>
    <t>3.1 Resgate Aplicação - CUSTEIO e INVESTIMENTO</t>
  </si>
  <si>
    <t>3.1.1 - Fundo Rescisório - 2512 / 1388 / 000739092165 - 0</t>
  </si>
  <si>
    <t>3.1.2 - Fundo para Reforma - 2512 /1388 / 000739092166 - 9</t>
  </si>
  <si>
    <t>3.1.3 - Conta Investimento - FIC Giro 2512 /003 / 1087-5</t>
  </si>
  <si>
    <t xml:space="preserve">3.1.4 - Fundo Rescisório - Rede HEMO-CSC - 2512 / 1388 / 000738994453 - 7 </t>
  </si>
  <si>
    <t>TOTAL DOS RESGATES</t>
  </si>
  <si>
    <t>4. APLICAÇÃO FINANCEIRA</t>
  </si>
  <si>
    <t>4.1 Aplicação Financeira - CUSTEIO  e INVESTIMENTO</t>
  </si>
  <si>
    <t>4.1.1 - Fundo Rescisório - 2512 / 1388 / 000739092165 - 0</t>
  </si>
  <si>
    <t>4.1.2 - Fundo para Reforma - 2512 /1388 / 000739092166 - 9</t>
  </si>
  <si>
    <t xml:space="preserve">4.1.4 - Fundo Rescisório - Rede HEMO-CSC - 2512 / 1388 / 000738994453 - 7 </t>
  </si>
  <si>
    <t>4.1.5 - Outras Receitas - Entidades Privadas -  2512 / 1388 / 000739012914 - 0</t>
  </si>
  <si>
    <t>TOTAL DAS APLICAÇÕES FINANCEIRAS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</si>
  <si>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</si>
  <si>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</si>
  <si>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</si>
  <si>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</si>
  <si>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</si>
  <si>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</si>
  <si>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</si>
  <si>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</si>
  <si>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5.1.6.1 - Encargos Sobre Folha de Pagamento</t>
  </si>
  <si>
    <t>5.1.6.2 - Encargos Sobre Rescisão Trabalhista</t>
  </si>
  <si>
    <t>5.1.7 Despesa Administrativa quando O.S. e unidade gerida se situarem em localidades diversas (Item 12.1.v da Minuta Padrão do Contrato de Gestão – PGE).</t>
  </si>
  <si>
    <t>5.1.8 Outros (especificar a despesa)</t>
  </si>
  <si>
    <t>5.1.8.1 - Concessionárias (Água, luz e telefonia)</t>
  </si>
  <si>
    <t>5.1.8.2 - Rescisões Trabalhistas</t>
  </si>
  <si>
    <t>5.1.8.3 - Diárias</t>
  </si>
  <si>
    <t>5.1.8.4 - Aporte para Caixa</t>
  </si>
  <si>
    <t>5.1.8.5 - Reembolso de Despesas</t>
  </si>
  <si>
    <t>5.1.8.6 - Pensões Alimentícias</t>
  </si>
  <si>
    <t>5.1.8.7 - Alugueis</t>
  </si>
  <si>
    <t>5.1.8.8 - Despesas com Viagens</t>
  </si>
  <si>
    <t>5.1.8.9 - Reembolso de Rateios</t>
  </si>
  <si>
    <t>5.1.8.10 - Recibo de Pagamento a Autônomo</t>
  </si>
  <si>
    <t>5.1.8.11 - Despesas Bancárias</t>
  </si>
  <si>
    <t>5.1.8.12 - Vale Transporte</t>
  </si>
  <si>
    <t>5.1.8.13 - Adiantamentos</t>
  </si>
  <si>
    <t>5.1.8.14 - Bloqueio Bancário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</si>
  <si>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</si>
  <si>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</si>
  <si>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</si>
  <si>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</si>
  <si>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</si>
  <si>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</si>
  <si>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</si>
  <si>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</si>
  <si>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</si>
  <si>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</si>
  <si>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</si>
  <si>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</si>
  <si>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</si>
  <si>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7.1.1 - Fundo Fixo</t>
  </si>
  <si>
    <t xml:space="preserve">7.2. Banco Conta Movimento </t>
  </si>
  <si>
    <t>7.2.1 - Conta Corrente - 2512 / 003 / 1087-5 (Custeio)</t>
  </si>
  <si>
    <t>7.2.2 - Fundo para Reforma - 2512 /1388 / 000739092166 - 9 (Custeio e Investimento)</t>
  </si>
  <si>
    <t>7.2.3 - Fundo Rescisório - 2512 / 1388 / 000739092165 - 0 (Custeio e Investimento)</t>
  </si>
  <si>
    <t>7.2.4 - Fundo Rescisório - Rede HEMO-CSC - 2512 / 1388 / 000738994453 - 7 (Custeio e Investimento)</t>
  </si>
  <si>
    <t>7.2.5 - Outras Receitas - Entidades Privadas -  2512 / 1388 / 000739012914 - 0 (Custeio)</t>
  </si>
  <si>
    <t xml:space="preserve">7.3 Aplicações Financeiras </t>
  </si>
  <si>
    <t>7.3.1 - Conta Investimento - FIC Giro 2512 /003 / 1087-5 (Investimento)</t>
  </si>
  <si>
    <t>SALDO BANCÁRIO ATUAL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</si>
  <si>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</si>
  <si>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</si>
  <si>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</si>
  <si>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</si>
  <si>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</si>
  <si>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 xml:space="preserve">8.3 Glosa - outras </t>
  </si>
  <si>
    <t>8.3.1 - Energia Eletrica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</si>
  <si>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</si>
  <si>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</si>
  <si>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</si>
  <si>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</si>
  <si>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r>
      <t xml:space="preserve">VIGÊNCIA DO CONTRATO DE GESTÃO/TERMO ADITIVO: 1º TA Contrato de Gestao nº </t>
    </r>
    <r>
      <rPr>
        <sz val="11"/>
        <color theme="1"/>
        <rFont val="Calibri"/>
        <family val="2"/>
        <scheme val="minor"/>
      </rPr>
      <t>070/2018</t>
    </r>
    <r>
      <rPr>
        <b/>
        <sz val="11"/>
        <color theme="1"/>
        <rFont val="Calibri"/>
        <family val="2"/>
        <scheme val="minor"/>
      </rPr>
      <t xml:space="preserve">                             INICIO: </t>
    </r>
    <r>
      <rPr>
        <sz val="11"/>
        <color theme="1"/>
        <rFont val="Calibri"/>
        <family val="2"/>
        <scheme val="minor"/>
      </rPr>
      <t>19/10/2022</t>
    </r>
    <r>
      <rPr>
        <b/>
        <sz val="11"/>
        <color theme="1"/>
        <rFont val="Calibri"/>
        <family val="2"/>
        <scheme val="minor"/>
      </rPr>
      <t xml:space="preserve">           E           TERMINO:</t>
    </r>
    <r>
      <rPr>
        <sz val="11"/>
        <color theme="1"/>
        <rFont val="Calibri"/>
        <family val="2"/>
        <scheme val="minor"/>
      </rPr>
      <t xml:space="preserve"> 18/10/2023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</si>
  <si>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REDE ESTADUAL DE HEMOCENTROS - REDE HEMO</t>
    </r>
  </si>
  <si>
    <t>5.1.8.15 - Outras Saídas</t>
  </si>
  <si>
    <t>1.2.7 - FUNDO TRAB. RESCISÓRIO - 0012 / 003 / 00006838-1</t>
  </si>
  <si>
    <t>1.2.8 - CUSTEIO - 0012 / 003 / 00006836-5</t>
  </si>
  <si>
    <t>1.2.9 - CONTA FIC GIRO - CUSTEIO 0012 / 003 / 00006836-5</t>
  </si>
  <si>
    <t>1.2.10 -CONTA FIC GIRO FUNDO TRAB. RESCISÓRIO - 0012 / 003 / 00006838-1</t>
  </si>
  <si>
    <t>7.2.7 - FUNDO TRAB. RESCISÓRIO - 0012 / 003 / 00006838-1</t>
  </si>
  <si>
    <t>7.2.8 - CUSTEIO - 0012 / 003 / 00006836-5</t>
  </si>
  <si>
    <t>7.2.9 - CONTA FIC GIRO - CUSTEIO 0012 / 003 / 00006836-5</t>
  </si>
  <si>
    <t>7.2.10 -CONTA FIC GIRO FUNDO TRAB. RESCISÓRIO - 0012 / 003 / 00006838-1</t>
  </si>
  <si>
    <t>2.3.6 - CONTA FIC GIRO - CUSTEIO 0012 / 003 / 00006836-5</t>
  </si>
  <si>
    <t>2.3.7 - CONTA FIC GIRO FUNDO TRAB. RESCISÓRIO - 0012 / 003 / 00006838-1</t>
  </si>
  <si>
    <t>3.1.5 - CONTA FIC GIRO - CUSTEIO 0012 / 003 / 00006836-5</t>
  </si>
  <si>
    <t>3.1.6 - CONTA FIC GIRO FUNDO TRAB. RESCISÓRIO - 0012 / 003 / 00006838-1</t>
  </si>
  <si>
    <t>4.1.7 - CONTA FIC GIRO FUNDO TRAB. RESCISÓRIO - 0012 / 003 / 00006838-1</t>
  </si>
  <si>
    <t>4.1.6 - CONTA FIC GIRO - CUSTEIO 0012 / 003 / 00006836-5</t>
  </si>
  <si>
    <t>4.1.3 - Conta Investimento - 2512 /003 / 1087-5</t>
  </si>
  <si>
    <t>2.5.8 - Devolução de Pagamento Indevido</t>
  </si>
  <si>
    <t>2.5.9 - Recursos Extracontratuais</t>
  </si>
  <si>
    <t xml:space="preserve">2.5.7 - Desbloqueio Judicial </t>
  </si>
  <si>
    <t>7.SALDO BANCÁRIO FINAL EM 30/04/2024</t>
  </si>
  <si>
    <t>Competência: 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</si>
</sst>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R$&quot;\ #,##0.00"/>
    <numFmt numFmtId="165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Font="1"/>
    <xf numFmtId="0" fontId="0" fillId="0" borderId="0" xfId="0" applyFont="1" applyFill="1"/>
    <xf numFmtId="0" fontId="6" fillId="0" borderId="0" xfId="0" applyFont="1"/>
    <xf numFmtId="0" fontId="2" fillId="0" borderId="0" xfId="0" applyFont="1"/>
    <xf numFmtId="0" fontId="2" fillId="0" borderId="0" xfId="0" applyFont="1" applyFill="1" applyBorder="1"/>
    <xf numFmtId="0" fontId="0" fillId="0" borderId="0" xfId="0" applyFont="1" applyBorder="1"/>
    <xf numFmtId="0" fontId="0" fillId="0" borderId="0" xfId="0" applyFont="1" applyFill="1" applyBorder="1"/>
    <xf numFmtId="0" fontId="0" fillId="3" borderId="0" xfId="0" applyFont="1" applyFill="1" applyBorder="1"/>
    <xf numFmtId="0" fontId="0" fillId="3" borderId="0" xfId="0" applyFont="1" applyFill="1"/>
    <xf numFmtId="0" fontId="2" fillId="0" borderId="0" xfId="0" applyFont="1" applyBorder="1"/>
    <xf numFmtId="0" fontId="2" fillId="0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2" fillId="3" borderId="3" xfId="0" applyFont="1" applyFill="1" applyBorder="1" applyAlignment="1">
      <alignment vertical="center"/>
    </xf>
    <xf numFmtId="4" fontId="0" fillId="3" borderId="4" xfId="0" applyNumberFormat="1" applyFont="1" applyFill="1" applyBorder="1" applyAlignment="1">
      <alignment horizontal="righ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3" xfId="0" applyFont="1" applyFill="1" applyBorder="1"/>
    <xf numFmtId="4" fontId="2" fillId="3" borderId="4" xfId="0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3" xfId="0" applyFont="1" applyFill="1" applyBorder="1"/>
    <xf numFmtId="4" fontId="2" fillId="0" borderId="4" xfId="0" applyNumberFormat="1" applyFont="1" applyFill="1" applyBorder="1" applyAlignment="1">
      <alignment horizontal="right"/>
    </xf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5" fillId="3" borderId="3" xfId="0" applyFont="1" applyFill="1" applyBorder="1"/>
    <xf numFmtId="164" fontId="6" fillId="3" borderId="4" xfId="0" applyNumberFormat="1" applyFont="1" applyFill="1" applyBorder="1" applyAlignment="1">
      <alignment horizontal="right"/>
    </xf>
    <xf numFmtId="0" fontId="5" fillId="0" borderId="3" xfId="0" applyFont="1" applyFill="1" applyBorder="1"/>
    <xf numFmtId="43" fontId="6" fillId="0" borderId="4" xfId="1" applyFont="1" applyFill="1" applyBorder="1" applyAlignment="1">
      <alignment horizontal="right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left" vertical="center"/>
    </xf>
    <xf numFmtId="4" fontId="2" fillId="4" borderId="4" xfId="0" applyNumberFormat="1" applyFont="1" applyFill="1" applyBorder="1" applyAlignment="1">
      <alignment horizontal="right" vertical="center"/>
    </xf>
    <xf numFmtId="4" fontId="2" fillId="3" borderId="3" xfId="0" applyNumberFormat="1" applyFont="1" applyFill="1" applyBorder="1" applyAlignment="1">
      <alignment vertical="center" shrinkToFit="1"/>
    </xf>
    <xf numFmtId="4" fontId="2" fillId="0" borderId="4" xfId="1" applyNumberFormat="1" applyFont="1" applyFill="1" applyBorder="1" applyAlignment="1">
      <alignment vertical="center"/>
    </xf>
    <xf numFmtId="4" fontId="0" fillId="3" borderId="3" xfId="0" applyNumberFormat="1" applyFont="1" applyFill="1" applyBorder="1" applyAlignment="1">
      <alignment vertical="center" shrinkToFit="1"/>
    </xf>
    <xf numFmtId="43" fontId="6" fillId="0" borderId="4" xfId="1" applyFont="1" applyFill="1" applyBorder="1" applyAlignment="1">
      <alignment vertical="center" wrapText="1"/>
    </xf>
    <xf numFmtId="4" fontId="0" fillId="3" borderId="3" xfId="0" applyNumberFormat="1" applyFill="1" applyBorder="1" applyAlignment="1">
      <alignment vertical="center" shrinkToFit="1"/>
    </xf>
    <xf numFmtId="43" fontId="0" fillId="0" borderId="4" xfId="1" applyFont="1" applyFill="1" applyBorder="1" applyAlignment="1">
      <alignment vertical="center" wrapText="1"/>
    </xf>
    <xf numFmtId="4" fontId="0" fillId="0" borderId="3" xfId="0" applyNumberFormat="1" applyFill="1" applyBorder="1" applyAlignment="1">
      <alignment vertical="center" shrinkToFit="1"/>
    </xf>
    <xf numFmtId="0" fontId="2" fillId="3" borderId="3" xfId="0" applyFont="1" applyFill="1" applyBorder="1" applyAlignment="1">
      <alignment horizontal="left" vertical="center"/>
    </xf>
    <xf numFmtId="4" fontId="0" fillId="0" borderId="3" xfId="0" applyNumberFormat="1" applyFont="1" applyFill="1" applyBorder="1" applyAlignment="1">
      <alignment vertical="center" shrinkToFit="1"/>
    </xf>
    <xf numFmtId="4" fontId="1" fillId="0" borderId="4" xfId="1" applyNumberFormat="1" applyFont="1" applyFill="1" applyBorder="1" applyAlignment="1">
      <alignment vertical="center"/>
    </xf>
    <xf numFmtId="0" fontId="2" fillId="4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4" fontId="10" fillId="0" borderId="4" xfId="0" applyNumberFormat="1" applyFont="1" applyFill="1" applyBorder="1" applyAlignment="1" applyProtection="1">
      <alignment horizontal="right" vertical="center" readingOrder="1"/>
    </xf>
    <xf numFmtId="4" fontId="2" fillId="0" borderId="4" xfId="0" applyNumberFormat="1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/>
    <xf numFmtId="43" fontId="1" fillId="0" borderId="4" xfId="1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4" fontId="6" fillId="0" borderId="4" xfId="0" applyNumberFormat="1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4" fontId="6" fillId="5" borderId="4" xfId="0" applyNumberFormat="1" applyFont="1" applyFill="1" applyBorder="1" applyAlignment="1">
      <alignment vertical="center"/>
    </xf>
    <xf numFmtId="4" fontId="10" fillId="0" borderId="4" xfId="0" applyNumberFormat="1" applyFont="1" applyBorder="1" applyAlignment="1" applyProtection="1">
      <alignment vertical="center" readingOrder="1"/>
    </xf>
    <xf numFmtId="4" fontId="1" fillId="0" borderId="4" xfId="0" applyNumberFormat="1" applyFont="1" applyFill="1" applyBorder="1"/>
    <xf numFmtId="4" fontId="10" fillId="0" borderId="4" xfId="0" applyNumberFormat="1" applyFont="1" applyFill="1" applyBorder="1" applyAlignment="1" applyProtection="1">
      <alignment vertical="center" readingOrder="1"/>
    </xf>
    <xf numFmtId="0" fontId="5" fillId="3" borderId="3" xfId="0" applyFont="1" applyFill="1" applyBorder="1" applyAlignment="1">
      <alignment vertical="center"/>
    </xf>
    <xf numFmtId="4" fontId="6" fillId="3" borderId="4" xfId="0" applyNumberFormat="1" applyFont="1" applyFill="1" applyBorder="1" applyAlignment="1">
      <alignment horizontal="right"/>
    </xf>
    <xf numFmtId="0" fontId="2" fillId="4" borderId="3" xfId="0" applyFont="1" applyFill="1" applyBorder="1" applyAlignment="1">
      <alignment vertical="center"/>
    </xf>
    <xf numFmtId="4" fontId="6" fillId="4" borderId="4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vertical="center" wrapText="1"/>
    </xf>
    <xf numFmtId="4" fontId="5" fillId="5" borderId="4" xfId="0" applyNumberFormat="1" applyFont="1" applyFill="1" applyBorder="1" applyAlignment="1">
      <alignment horizontal="right"/>
    </xf>
    <xf numFmtId="4" fontId="6" fillId="5" borderId="4" xfId="0" applyNumberFormat="1" applyFont="1" applyFill="1" applyBorder="1" applyAlignment="1">
      <alignment horizontal="right"/>
    </xf>
    <xf numFmtId="0" fontId="2" fillId="5" borderId="4" xfId="0" applyFont="1" applyFill="1" applyBorder="1" applyAlignment="1">
      <alignment vertical="center"/>
    </xf>
    <xf numFmtId="4" fontId="2" fillId="0" borderId="4" xfId="0" applyNumberFormat="1" applyFont="1" applyFill="1" applyBorder="1" applyAlignment="1">
      <alignment vertical="center" wrapText="1"/>
    </xf>
    <xf numFmtId="43" fontId="0" fillId="0" borderId="4" xfId="1" applyFont="1" applyFill="1" applyBorder="1" applyAlignment="1">
      <alignment vertical="center"/>
    </xf>
    <xf numFmtId="0" fontId="5" fillId="3" borderId="3" xfId="0" applyFont="1" applyFill="1" applyBorder="1" applyAlignment="1">
      <alignment vertical="center" wrapText="1"/>
    </xf>
    <xf numFmtId="43" fontId="6" fillId="0" borderId="4" xfId="1" applyFont="1" applyFill="1" applyBorder="1" applyAlignment="1">
      <alignment vertical="center"/>
    </xf>
    <xf numFmtId="4" fontId="2" fillId="7" borderId="4" xfId="0" applyNumberFormat="1" applyFont="1" applyFill="1" applyBorder="1" applyAlignment="1">
      <alignment vertical="center"/>
    </xf>
    <xf numFmtId="4" fontId="0" fillId="3" borderId="4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vertical="center" wrapText="1"/>
    </xf>
    <xf numFmtId="43" fontId="5" fillId="0" borderId="4" xfId="1" applyFont="1" applyFill="1" applyBorder="1" applyAlignment="1">
      <alignment vertical="center"/>
    </xf>
    <xf numFmtId="4" fontId="5" fillId="3" borderId="4" xfId="0" applyNumberFormat="1" applyFont="1" applyFill="1" applyBorder="1" applyAlignment="1">
      <alignment vertical="center"/>
    </xf>
    <xf numFmtId="4" fontId="0" fillId="0" borderId="4" xfId="0" applyNumberFormat="1" applyFont="1" applyBorder="1" applyAlignment="1">
      <alignment horizontal="right"/>
    </xf>
    <xf numFmtId="0" fontId="2" fillId="6" borderId="3" xfId="0" applyFont="1" applyFill="1" applyBorder="1" applyAlignment="1">
      <alignment vertical="center"/>
    </xf>
    <xf numFmtId="4" fontId="2" fillId="6" borderId="4" xfId="0" applyNumberFormat="1" applyFont="1" applyFill="1" applyBorder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4" fontId="1" fillId="4" borderId="4" xfId="1" applyNumberFormat="1" applyFont="1" applyFill="1" applyBorder="1" applyAlignment="1">
      <alignment vertical="center"/>
    </xf>
    <xf numFmtId="4" fontId="2" fillId="6" borderId="3" xfId="0" applyNumberFormat="1" applyFont="1" applyFill="1" applyBorder="1" applyAlignment="1">
      <alignment vertical="center" shrinkToFit="1"/>
    </xf>
    <xf numFmtId="4" fontId="2" fillId="6" borderId="4" xfId="1" applyNumberFormat="1" applyFont="1" applyFill="1" applyBorder="1" applyAlignment="1">
      <alignment vertical="center"/>
    </xf>
    <xf numFmtId="0" fontId="0" fillId="6" borderId="3" xfId="0" applyFont="1" applyFill="1" applyBorder="1"/>
    <xf numFmtId="4" fontId="0" fillId="6" borderId="4" xfId="0" applyNumberFormat="1" applyFont="1" applyFill="1" applyBorder="1" applyAlignment="1">
      <alignment horizontal="right"/>
    </xf>
    <xf numFmtId="0" fontId="2" fillId="5" borderId="3" xfId="0" applyFont="1" applyFill="1" applyBorder="1" applyAlignment="1">
      <alignment vertical="top"/>
    </xf>
    <xf numFmtId="0" fontId="0" fillId="5" borderId="4" xfId="0" applyFont="1" applyFill="1" applyBorder="1" applyAlignment="1">
      <alignment vertical="top"/>
    </xf>
    <xf numFmtId="0" fontId="2" fillId="6" borderId="3" xfId="0" applyFont="1" applyFill="1" applyBorder="1" applyAlignment="1">
      <alignment vertical="top"/>
    </xf>
    <xf numFmtId="4" fontId="5" fillId="0" borderId="4" xfId="1" applyNumberFormat="1" applyFont="1" applyFill="1" applyBorder="1" applyAlignment="1">
      <alignment vertical="center"/>
    </xf>
    <xf numFmtId="0" fontId="0" fillId="6" borderId="3" xfId="0" applyFill="1" applyBorder="1" applyAlignment="1">
      <alignment vertical="top"/>
    </xf>
    <xf numFmtId="4" fontId="6" fillId="0" borderId="4" xfId="1" applyNumberFormat="1" applyFont="1" applyFill="1" applyBorder="1" applyAlignment="1">
      <alignment vertical="center"/>
    </xf>
    <xf numFmtId="4" fontId="2" fillId="5" borderId="4" xfId="1" applyNumberFormat="1" applyFont="1" applyFill="1" applyBorder="1" applyAlignment="1">
      <alignment vertical="center"/>
    </xf>
    <xf numFmtId="0" fontId="2" fillId="6" borderId="3" xfId="0" applyFont="1" applyFill="1" applyBorder="1" applyAlignment="1">
      <alignment horizontal="left" vertical="top"/>
    </xf>
    <xf numFmtId="0" fontId="2" fillId="6" borderId="4" xfId="0" applyFont="1" applyFill="1" applyBorder="1" applyAlignment="1">
      <alignment horizontal="left" vertical="top"/>
    </xf>
    <xf numFmtId="0" fontId="2" fillId="6" borderId="5" xfId="0" applyFont="1" applyFill="1" applyBorder="1" applyAlignment="1">
      <alignment horizontal="left" vertical="top"/>
    </xf>
    <xf numFmtId="0" fontId="2" fillId="6" borderId="6" xfId="0" applyFont="1" applyFill="1" applyBorder="1" applyAlignment="1">
      <alignment horizontal="left" vertical="top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Separador de milhares 2" xfId="3"/>
    <cellStyle name="Separador de milhares 2 2" xfId="4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42213</xdr:rowOff>
    </xdr:from>
    <xdr:to>
      <xdr:col>1</xdr:col>
      <xdr:colOff>3030682</xdr:colOff>
      <xdr:row>0</xdr:row>
      <xdr:rowOff>1056409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2" y="42213"/>
          <a:ext cx="12431860" cy="10141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5592536</xdr:colOff>
      <xdr:row>157</xdr:row>
      <xdr:rowOff>68036</xdr:rowOff>
    </xdr:from>
    <xdr:to>
      <xdr:col>0</xdr:col>
      <xdr:colOff>6937242</xdr:colOff>
      <xdr:row>162</xdr:row>
      <xdr:rowOff>81887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92536" y="27966761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1"/>
  <sheetViews>
    <sheetView showGridLines="0" tabSelected="1" topLeftCell="A148" zoomScaleNormal="100" zoomScaleSheetLayoutView="70" zoomScalePageLayoutView="55" workbookViewId="0">
      <selection activeCell="A161" sqref="A161"/>
    </sheetView>
  </sheetViews>
  <sheetFormatPr defaultColWidth="41.7109375" defaultRowHeight="15" x14ac:dyDescent="0.25"/>
  <cols>
    <col min="1" max="1" width="141.7109375" style="1" customWidth="1"/>
    <col min="2" max="2" width="45.85546875" style="1" customWidth="1"/>
    <col min="3" max="16384" width="41.7109375" style="1"/>
  </cols>
  <sheetData>
    <row r="1" spans="1:2" ht="84.75" customHeight="1" thickBot="1" x14ac:dyDescent="0.3"/>
    <row r="2" spans="1:2" x14ac:dyDescent="0.25">
      <c r="A2" s="12" t="s">
        <v>0</v>
      </c>
      <c r="B2" s="13"/>
    </row>
    <row r="3" spans="1:2" x14ac:dyDescent="0.25">
      <c r="A3" s="14"/>
      <c r="B3" s="15"/>
    </row>
    <row r="4" spans="1:2" x14ac:dyDescent="0.25">
      <c r="A4" s="14"/>
      <c r="B4" s="15"/>
    </row>
    <row r="5" spans="1:2" x14ac:dyDescent="0.25">
      <c r="A5" s="14"/>
      <c r="B5" s="15"/>
    </row>
    <row r="6" spans="1:2" x14ac:dyDescent="0.25">
      <c r="A6" s="14"/>
      <c r="B6" s="15"/>
    </row>
    <row r="7" spans="1:2" ht="15.75" thickBot="1" x14ac:dyDescent="0.3">
      <c r="A7" s="110"/>
      <c r="B7" s="111"/>
    </row>
    <row r="8" spans="1:2" ht="23.25" customHeight="1" x14ac:dyDescent="0.25">
      <c r="A8" s="108" t="s">
        <v>1</v>
      </c>
      <c r="B8" s="109"/>
    </row>
    <row r="9" spans="1:2" ht="23.25" customHeight="1" x14ac:dyDescent="0.25">
      <c r="A9" s="16"/>
      <c r="B9" s="17"/>
    </row>
    <row r="10" spans="1:2" x14ac:dyDescent="0.25">
      <c r="A10" s="18" t="s">
        <v>2</v>
      </c>
      <c r="B10" s="19"/>
    </row>
    <row r="11" spans="1:2" x14ac:dyDescent="0.25">
      <c r="A11" s="20" t="s">
        <v>3</v>
      </c>
      <c r="B11" s="21"/>
    </row>
    <row r="12" spans="1:2" x14ac:dyDescent="0.25">
      <c r="A12" s="22" t="s">
        <v>4</v>
      </c>
      <c r="B12" s="23"/>
    </row>
    <row r="13" spans="1:2" x14ac:dyDescent="0.25">
      <c r="A13" s="24" t="s">
        <v>5</v>
      </c>
      <c r="B13" s="25"/>
    </row>
    <row r="14" spans="1:2" s="2" customFormat="1" x14ac:dyDescent="0.25">
      <c r="A14" s="26" t="s">
        <v>118</v>
      </c>
      <c r="B14" s="27"/>
    </row>
    <row r="15" spans="1:2" s="2" customFormat="1" x14ac:dyDescent="0.25">
      <c r="A15" s="28" t="s">
        <v>6</v>
      </c>
      <c r="B15" s="29"/>
    </row>
    <row r="16" spans="1:2" x14ac:dyDescent="0.25">
      <c r="A16" s="30" t="s">
        <v>7</v>
      </c>
      <c r="B16" s="31"/>
    </row>
    <row r="17" spans="1:2" x14ac:dyDescent="0.25">
      <c r="A17" s="22" t="s">
        <v>117</v>
      </c>
      <c r="B17" s="23"/>
    </row>
    <row r="18" spans="1:2" x14ac:dyDescent="0.25">
      <c r="A18" s="24"/>
      <c r="B18" s="25"/>
    </row>
    <row r="19" spans="1:2" s="3" customFormat="1" x14ac:dyDescent="0.25">
      <c r="A19" s="32" t="s">
        <v>8</v>
      </c>
      <c r="B19" s="33">
        <v>4837298.24</v>
      </c>
    </row>
    <row r="20" spans="1:2" s="3" customFormat="1" x14ac:dyDescent="0.25">
      <c r="A20" s="34" t="s">
        <v>9</v>
      </c>
      <c r="B20" s="35">
        <v>0</v>
      </c>
    </row>
    <row r="21" spans="1:2" s="3" customFormat="1" x14ac:dyDescent="0.25">
      <c r="A21" s="36"/>
      <c r="B21" s="37"/>
    </row>
    <row r="22" spans="1:2" ht="26.25" x14ac:dyDescent="0.25">
      <c r="A22" s="38" t="s">
        <v>10</v>
      </c>
      <c r="B22" s="39"/>
    </row>
    <row r="23" spans="1:2" x14ac:dyDescent="0.25">
      <c r="A23" s="32" t="s">
        <v>139</v>
      </c>
      <c r="B23" s="40" t="s">
        <v>11</v>
      </c>
    </row>
    <row r="24" spans="1:2" x14ac:dyDescent="0.25">
      <c r="A24" s="41" t="s">
        <v>12</v>
      </c>
      <c r="B24" s="42"/>
    </row>
    <row r="25" spans="1:2" x14ac:dyDescent="0.25">
      <c r="A25" s="43" t="s">
        <v>13</v>
      </c>
      <c r="B25" s="44">
        <f>SUM(B26)</f>
        <v>4164.3999999999996</v>
      </c>
    </row>
    <row r="26" spans="1:2" x14ac:dyDescent="0.25">
      <c r="A26" s="45" t="s">
        <v>14</v>
      </c>
      <c r="B26" s="46">
        <v>4164.3999999999996</v>
      </c>
    </row>
    <row r="27" spans="1:2" x14ac:dyDescent="0.25">
      <c r="A27" s="43" t="s">
        <v>15</v>
      </c>
      <c r="B27" s="44">
        <f>SUM(B28:B36)</f>
        <v>22722744.429999996</v>
      </c>
    </row>
    <row r="28" spans="1:2" x14ac:dyDescent="0.25">
      <c r="A28" s="47" t="s">
        <v>16</v>
      </c>
      <c r="B28" s="48">
        <v>82528.45</v>
      </c>
    </row>
    <row r="29" spans="1:2" x14ac:dyDescent="0.25">
      <c r="A29" s="47" t="s">
        <v>17</v>
      </c>
      <c r="B29" s="48">
        <v>11785790.630000001</v>
      </c>
    </row>
    <row r="30" spans="1:2" x14ac:dyDescent="0.25">
      <c r="A30" s="47" t="s">
        <v>18</v>
      </c>
      <c r="B30" s="48">
        <v>6486587.0599999996</v>
      </c>
    </row>
    <row r="31" spans="1:2" x14ac:dyDescent="0.25">
      <c r="A31" s="49" t="s">
        <v>19</v>
      </c>
      <c r="B31" s="48">
        <v>1558097.81</v>
      </c>
    </row>
    <row r="32" spans="1:2" x14ac:dyDescent="0.25">
      <c r="A32" s="49" t="s">
        <v>20</v>
      </c>
      <c r="B32" s="48">
        <v>93637.25</v>
      </c>
    </row>
    <row r="33" spans="1:2" x14ac:dyDescent="0.25">
      <c r="A33" s="49" t="s">
        <v>120</v>
      </c>
      <c r="B33" s="48">
        <v>0</v>
      </c>
    </row>
    <row r="34" spans="1:2" x14ac:dyDescent="0.25">
      <c r="A34" s="49" t="s">
        <v>121</v>
      </c>
      <c r="B34" s="48">
        <v>77473.63</v>
      </c>
    </row>
    <row r="35" spans="1:2" x14ac:dyDescent="0.25">
      <c r="A35" s="49" t="s">
        <v>122</v>
      </c>
      <c r="B35" s="48">
        <v>2437217.27</v>
      </c>
    </row>
    <row r="36" spans="1:2" x14ac:dyDescent="0.25">
      <c r="A36" s="49" t="s">
        <v>123</v>
      </c>
      <c r="B36" s="48">
        <v>201412.33</v>
      </c>
    </row>
    <row r="37" spans="1:2" x14ac:dyDescent="0.25">
      <c r="A37" s="43" t="s">
        <v>21</v>
      </c>
      <c r="B37" s="44">
        <f>SUM(B38)</f>
        <v>150563.04999999999</v>
      </c>
    </row>
    <row r="38" spans="1:2" x14ac:dyDescent="0.25">
      <c r="A38" s="47" t="s">
        <v>22</v>
      </c>
      <c r="B38" s="48">
        <v>150563.04999999999</v>
      </c>
    </row>
    <row r="39" spans="1:2" x14ac:dyDescent="0.25">
      <c r="A39" s="50" t="s">
        <v>23</v>
      </c>
      <c r="B39" s="44">
        <f>SUM(B25,B27,B37)</f>
        <v>22877471.879999995</v>
      </c>
    </row>
    <row r="40" spans="1:2" x14ac:dyDescent="0.25">
      <c r="A40" s="51"/>
      <c r="B40" s="52"/>
    </row>
    <row r="41" spans="1:2" x14ac:dyDescent="0.25">
      <c r="A41" s="41" t="s">
        <v>24</v>
      </c>
      <c r="B41" s="53"/>
    </row>
    <row r="42" spans="1:2" s="4" customFormat="1" x14ac:dyDescent="0.25">
      <c r="A42" s="54" t="s">
        <v>25</v>
      </c>
      <c r="B42" s="55">
        <f>SUM(B43)</f>
        <v>4012457.83</v>
      </c>
    </row>
    <row r="43" spans="1:2" x14ac:dyDescent="0.25">
      <c r="A43" s="49" t="s">
        <v>26</v>
      </c>
      <c r="B43" s="46">
        <v>4012457.83</v>
      </c>
    </row>
    <row r="44" spans="1:2" s="5" customFormat="1" x14ac:dyDescent="0.25">
      <c r="A44" s="54" t="s">
        <v>27</v>
      </c>
      <c r="B44" s="55">
        <v>0</v>
      </c>
    </row>
    <row r="45" spans="1:2" s="5" customFormat="1" x14ac:dyDescent="0.25">
      <c r="A45" s="56" t="s">
        <v>28</v>
      </c>
      <c r="B45" s="55">
        <f>SUM(B46:B51)</f>
        <v>138855.62</v>
      </c>
    </row>
    <row r="46" spans="1:2" s="2" customFormat="1" x14ac:dyDescent="0.25">
      <c r="A46" s="49" t="s">
        <v>29</v>
      </c>
      <c r="B46" s="57">
        <v>36836.679999999993</v>
      </c>
    </row>
    <row r="47" spans="1:2" s="2" customFormat="1" x14ac:dyDescent="0.25">
      <c r="A47" s="49" t="s">
        <v>30</v>
      </c>
      <c r="B47" s="57">
        <v>68137.279999999999</v>
      </c>
    </row>
    <row r="48" spans="1:2" s="2" customFormat="1" x14ac:dyDescent="0.25">
      <c r="A48" s="49" t="s">
        <v>31</v>
      </c>
      <c r="B48" s="57">
        <v>8612.36</v>
      </c>
    </row>
    <row r="49" spans="1:2" s="2" customFormat="1" x14ac:dyDescent="0.25">
      <c r="A49" s="49" t="s">
        <v>32</v>
      </c>
      <c r="B49" s="57">
        <v>534.84</v>
      </c>
    </row>
    <row r="50" spans="1:2" s="2" customFormat="1" x14ac:dyDescent="0.25">
      <c r="A50" s="49" t="s">
        <v>128</v>
      </c>
      <c r="B50" s="57">
        <v>23187.84</v>
      </c>
    </row>
    <row r="51" spans="1:2" s="2" customFormat="1" x14ac:dyDescent="0.25">
      <c r="A51" s="49" t="s">
        <v>129</v>
      </c>
      <c r="B51" s="57">
        <v>1546.62</v>
      </c>
    </row>
    <row r="52" spans="1:2" s="11" customFormat="1" x14ac:dyDescent="0.25">
      <c r="A52" s="56" t="s">
        <v>33</v>
      </c>
      <c r="B52" s="55">
        <f>SUM(B53)</f>
        <v>1275.25</v>
      </c>
    </row>
    <row r="53" spans="1:2" s="2" customFormat="1" x14ac:dyDescent="0.25">
      <c r="A53" s="49" t="s">
        <v>34</v>
      </c>
      <c r="B53" s="57">
        <v>1275.25</v>
      </c>
    </row>
    <row r="54" spans="1:2" s="5" customFormat="1" x14ac:dyDescent="0.25">
      <c r="A54" s="56" t="s">
        <v>35</v>
      </c>
      <c r="B54" s="58">
        <f>SUM(B55:B63)</f>
        <v>10909.59</v>
      </c>
    </row>
    <row r="55" spans="1:2" s="6" customFormat="1" x14ac:dyDescent="0.25">
      <c r="A55" s="59" t="s">
        <v>36</v>
      </c>
      <c r="B55" s="48">
        <v>47.76</v>
      </c>
    </row>
    <row r="56" spans="1:2" s="6" customFormat="1" x14ac:dyDescent="0.25">
      <c r="A56" s="60" t="s">
        <v>37</v>
      </c>
      <c r="B56" s="48">
        <v>2547.58</v>
      </c>
    </row>
    <row r="57" spans="1:2" s="6" customFormat="1" x14ac:dyDescent="0.25">
      <c r="A57" s="59" t="s">
        <v>38</v>
      </c>
      <c r="B57" s="48">
        <v>5470</v>
      </c>
    </row>
    <row r="58" spans="1:2" s="6" customFormat="1" x14ac:dyDescent="0.25">
      <c r="A58" s="59" t="s">
        <v>39</v>
      </c>
      <c r="B58" s="61"/>
    </row>
    <row r="59" spans="1:2" s="6" customFormat="1" x14ac:dyDescent="0.25">
      <c r="A59" s="59" t="s">
        <v>40</v>
      </c>
      <c r="B59" s="48"/>
    </row>
    <row r="60" spans="1:2" s="6" customFormat="1" x14ac:dyDescent="0.25">
      <c r="A60" s="59" t="s">
        <v>41</v>
      </c>
      <c r="B60" s="48">
        <v>60</v>
      </c>
    </row>
    <row r="61" spans="1:2" s="6" customFormat="1" x14ac:dyDescent="0.25">
      <c r="A61" s="59" t="s">
        <v>137</v>
      </c>
      <c r="B61" s="48"/>
    </row>
    <row r="62" spans="1:2" s="6" customFormat="1" x14ac:dyDescent="0.25">
      <c r="A62" s="59" t="s">
        <v>135</v>
      </c>
      <c r="B62" s="62"/>
    </row>
    <row r="63" spans="1:2" s="6" customFormat="1" x14ac:dyDescent="0.25">
      <c r="A63" s="59" t="s">
        <v>136</v>
      </c>
      <c r="B63" s="62">
        <v>2784.25</v>
      </c>
    </row>
    <row r="64" spans="1:2" s="6" customFormat="1" x14ac:dyDescent="0.25">
      <c r="A64" s="63" t="s">
        <v>42</v>
      </c>
      <c r="B64" s="55">
        <f>SUM(B42,B44,B45,B52,B54)</f>
        <v>4163498.29</v>
      </c>
    </row>
    <row r="65" spans="1:2" s="6" customFormat="1" x14ac:dyDescent="0.25">
      <c r="A65" s="63"/>
      <c r="B65" s="64"/>
    </row>
    <row r="66" spans="1:2" s="6" customFormat="1" x14ac:dyDescent="0.25">
      <c r="A66" s="65" t="s">
        <v>43</v>
      </c>
      <c r="B66" s="66"/>
    </row>
    <row r="67" spans="1:2" s="5" customFormat="1" x14ac:dyDescent="0.25">
      <c r="A67" s="54" t="s">
        <v>44</v>
      </c>
      <c r="B67" s="58">
        <f>SUM(B68:B73)</f>
        <v>4255235.9000000004</v>
      </c>
    </row>
    <row r="68" spans="1:2" s="7" customFormat="1" x14ac:dyDescent="0.25">
      <c r="A68" s="49" t="s">
        <v>45</v>
      </c>
      <c r="B68" s="67">
        <v>214014.64999999997</v>
      </c>
    </row>
    <row r="69" spans="1:2" s="7" customFormat="1" x14ac:dyDescent="0.25">
      <c r="A69" s="49" t="s">
        <v>46</v>
      </c>
      <c r="B69" s="62">
        <v>0</v>
      </c>
    </row>
    <row r="70" spans="1:2" s="7" customFormat="1" x14ac:dyDescent="0.25">
      <c r="A70" s="49" t="s">
        <v>47</v>
      </c>
      <c r="B70" s="68"/>
    </row>
    <row r="71" spans="1:2" s="7" customFormat="1" ht="15" customHeight="1" x14ac:dyDescent="0.25">
      <c r="A71" s="49" t="s">
        <v>48</v>
      </c>
      <c r="B71" s="67">
        <v>24165.129999999997</v>
      </c>
    </row>
    <row r="72" spans="1:2" s="7" customFormat="1" x14ac:dyDescent="0.25">
      <c r="A72" s="49" t="s">
        <v>130</v>
      </c>
      <c r="B72" s="69">
        <v>4017056.12</v>
      </c>
    </row>
    <row r="73" spans="1:2" s="7" customFormat="1" x14ac:dyDescent="0.25">
      <c r="A73" s="49" t="s">
        <v>131</v>
      </c>
      <c r="B73" s="62"/>
    </row>
    <row r="74" spans="1:2" s="7" customFormat="1" x14ac:dyDescent="0.25">
      <c r="A74" s="49"/>
      <c r="B74" s="62"/>
    </row>
    <row r="75" spans="1:2" s="6" customFormat="1" x14ac:dyDescent="0.25">
      <c r="A75" s="70" t="s">
        <v>49</v>
      </c>
      <c r="B75" s="58">
        <f>B67</f>
        <v>4255235.9000000004</v>
      </c>
    </row>
    <row r="76" spans="1:2" s="8" customFormat="1" x14ac:dyDescent="0.25">
      <c r="A76" s="20"/>
      <c r="B76" s="71"/>
    </row>
    <row r="77" spans="1:2" s="6" customFormat="1" x14ac:dyDescent="0.25">
      <c r="A77" s="72" t="s">
        <v>50</v>
      </c>
      <c r="B77" s="73"/>
    </row>
    <row r="78" spans="1:2" s="5" customFormat="1" x14ac:dyDescent="0.25">
      <c r="A78" s="74" t="s">
        <v>51</v>
      </c>
      <c r="B78" s="55">
        <f>SUM(B79:B86)</f>
        <v>3616044.91</v>
      </c>
    </row>
    <row r="79" spans="1:2" s="7" customFormat="1" x14ac:dyDescent="0.25">
      <c r="A79" s="49" t="s">
        <v>52</v>
      </c>
      <c r="B79" s="48">
        <v>2784.25</v>
      </c>
    </row>
    <row r="80" spans="1:2" s="7" customFormat="1" x14ac:dyDescent="0.25">
      <c r="A80" s="49" t="s">
        <v>53</v>
      </c>
      <c r="B80" s="48">
        <v>0</v>
      </c>
    </row>
    <row r="81" spans="1:2" s="7" customFormat="1" x14ac:dyDescent="0.25">
      <c r="A81" s="49" t="s">
        <v>134</v>
      </c>
      <c r="B81" s="48"/>
    </row>
    <row r="82" spans="1:2" s="7" customFormat="1" x14ac:dyDescent="0.25">
      <c r="A82" s="49" t="s">
        <v>54</v>
      </c>
      <c r="B82" s="48">
        <v>30571.96</v>
      </c>
    </row>
    <row r="83" spans="1:2" s="7" customFormat="1" x14ac:dyDescent="0.25">
      <c r="A83" s="49" t="s">
        <v>55</v>
      </c>
      <c r="B83" s="48">
        <v>2517.85</v>
      </c>
    </row>
    <row r="84" spans="1:2" s="7" customFormat="1" x14ac:dyDescent="0.25">
      <c r="A84" s="49" t="s">
        <v>47</v>
      </c>
      <c r="B84" s="48"/>
    </row>
    <row r="85" spans="1:2" s="7" customFormat="1" x14ac:dyDescent="0.25">
      <c r="A85" s="49" t="s">
        <v>133</v>
      </c>
      <c r="B85" s="48">
        <v>3580170.85</v>
      </c>
    </row>
    <row r="86" spans="1:2" s="7" customFormat="1" x14ac:dyDescent="0.25">
      <c r="A86" s="49" t="s">
        <v>132</v>
      </c>
      <c r="B86" s="48"/>
    </row>
    <row r="87" spans="1:2" s="6" customFormat="1" x14ac:dyDescent="0.25">
      <c r="A87" s="65" t="s">
        <v>56</v>
      </c>
      <c r="B87" s="75">
        <f>B78</f>
        <v>3616044.91</v>
      </c>
    </row>
    <row r="88" spans="1:2" s="8" customFormat="1" x14ac:dyDescent="0.25">
      <c r="A88" s="20"/>
      <c r="B88" s="71"/>
    </row>
    <row r="89" spans="1:2" s="6" customFormat="1" x14ac:dyDescent="0.25">
      <c r="A89" s="65" t="s">
        <v>57</v>
      </c>
      <c r="B89" s="76"/>
    </row>
    <row r="90" spans="1:2" s="6" customFormat="1" x14ac:dyDescent="0.25">
      <c r="A90" s="65" t="s">
        <v>58</v>
      </c>
      <c r="B90" s="77"/>
    </row>
    <row r="91" spans="1:2" s="6" customFormat="1" x14ac:dyDescent="0.25">
      <c r="A91" s="74" t="s">
        <v>59</v>
      </c>
      <c r="B91" s="78">
        <v>1228669.6299999999</v>
      </c>
    </row>
    <row r="92" spans="1:2" s="6" customFormat="1" x14ac:dyDescent="0.25">
      <c r="A92" s="63" t="s">
        <v>60</v>
      </c>
      <c r="B92" s="78">
        <v>1197304.18</v>
      </c>
    </row>
    <row r="93" spans="1:2" s="6" customFormat="1" x14ac:dyDescent="0.25">
      <c r="A93" s="63" t="s">
        <v>61</v>
      </c>
      <c r="B93" s="78">
        <v>1283478.5900000001</v>
      </c>
    </row>
    <row r="94" spans="1:2" s="6" customFormat="1" x14ac:dyDescent="0.25">
      <c r="A94" s="74" t="s">
        <v>62</v>
      </c>
      <c r="B94" s="58"/>
    </row>
    <row r="95" spans="1:2" s="6" customFormat="1" x14ac:dyDescent="0.25">
      <c r="A95" s="74" t="s">
        <v>63</v>
      </c>
      <c r="B95" s="78">
        <v>95627</v>
      </c>
    </row>
    <row r="96" spans="1:2" s="6" customFormat="1" x14ac:dyDescent="0.25">
      <c r="A96" s="74" t="s">
        <v>64</v>
      </c>
      <c r="B96" s="58">
        <f>SUM(B97:B98)</f>
        <v>819951.19</v>
      </c>
    </row>
    <row r="97" spans="1:4" s="6" customFormat="1" x14ac:dyDescent="0.25">
      <c r="A97" s="59" t="s">
        <v>65</v>
      </c>
      <c r="B97" s="79">
        <v>807181.84</v>
      </c>
    </row>
    <row r="98" spans="1:4" s="6" customFormat="1" x14ac:dyDescent="0.25">
      <c r="A98" s="59" t="s">
        <v>66</v>
      </c>
      <c r="B98" s="79">
        <v>12769.35</v>
      </c>
    </row>
    <row r="99" spans="1:4" s="6" customFormat="1" ht="30" x14ac:dyDescent="0.25">
      <c r="A99" s="74" t="s">
        <v>67</v>
      </c>
      <c r="B99" s="58">
        <v>0</v>
      </c>
    </row>
    <row r="100" spans="1:4" s="6" customFormat="1" x14ac:dyDescent="0.25">
      <c r="A100" s="80" t="s">
        <v>68</v>
      </c>
      <c r="B100" s="58">
        <f>SUM(B101:B115)</f>
        <v>134449.18</v>
      </c>
    </row>
    <row r="101" spans="1:4" s="6" customFormat="1" x14ac:dyDescent="0.25">
      <c r="A101" s="59" t="s">
        <v>69</v>
      </c>
      <c r="B101" s="81">
        <v>49872.25</v>
      </c>
    </row>
    <row r="102" spans="1:4" s="6" customFormat="1" x14ac:dyDescent="0.25">
      <c r="A102" s="59" t="s">
        <v>70</v>
      </c>
      <c r="B102" s="81">
        <v>72554.460000000006</v>
      </c>
    </row>
    <row r="103" spans="1:4" s="6" customFormat="1" x14ac:dyDescent="0.25">
      <c r="A103" s="59" t="s">
        <v>71</v>
      </c>
      <c r="B103" s="81">
        <v>2020</v>
      </c>
      <c r="C103" s="7"/>
      <c r="D103" s="7"/>
    </row>
    <row r="104" spans="1:4" s="6" customFormat="1" x14ac:dyDescent="0.25">
      <c r="A104" s="59" t="s">
        <v>72</v>
      </c>
      <c r="B104" s="81">
        <v>5470</v>
      </c>
    </row>
    <row r="105" spans="1:4" s="6" customFormat="1" x14ac:dyDescent="0.25">
      <c r="A105" s="59" t="s">
        <v>73</v>
      </c>
      <c r="B105" s="81">
        <v>128.31</v>
      </c>
    </row>
    <row r="106" spans="1:4" s="6" customFormat="1" x14ac:dyDescent="0.25">
      <c r="A106" s="59" t="s">
        <v>74</v>
      </c>
      <c r="B106" s="81"/>
    </row>
    <row r="107" spans="1:4" s="6" customFormat="1" x14ac:dyDescent="0.25">
      <c r="A107" s="59" t="s">
        <v>75</v>
      </c>
      <c r="B107" s="81"/>
    </row>
    <row r="108" spans="1:4" s="6" customFormat="1" x14ac:dyDescent="0.25">
      <c r="A108" s="59" t="s">
        <v>76</v>
      </c>
      <c r="B108" s="81"/>
    </row>
    <row r="109" spans="1:4" s="6" customFormat="1" x14ac:dyDescent="0.25">
      <c r="A109" s="59" t="s">
        <v>77</v>
      </c>
      <c r="B109" s="81"/>
    </row>
    <row r="110" spans="1:4" s="6" customFormat="1" x14ac:dyDescent="0.25">
      <c r="A110" s="59" t="s">
        <v>78</v>
      </c>
      <c r="B110" s="79"/>
    </row>
    <row r="111" spans="1:4" s="6" customFormat="1" x14ac:dyDescent="0.25">
      <c r="A111" s="59" t="s">
        <v>79</v>
      </c>
      <c r="B111" s="79">
        <v>389.86</v>
      </c>
    </row>
    <row r="112" spans="1:4" s="6" customFormat="1" x14ac:dyDescent="0.25">
      <c r="A112" s="59" t="s">
        <v>80</v>
      </c>
      <c r="B112" s="79">
        <v>3954.3</v>
      </c>
    </row>
    <row r="113" spans="1:2" s="6" customFormat="1" x14ac:dyDescent="0.25">
      <c r="A113" s="59" t="s">
        <v>81</v>
      </c>
      <c r="B113" s="79"/>
    </row>
    <row r="114" spans="1:2" s="6" customFormat="1" x14ac:dyDescent="0.25">
      <c r="A114" s="59" t="s">
        <v>82</v>
      </c>
      <c r="B114" s="79">
        <v>60</v>
      </c>
    </row>
    <row r="115" spans="1:2" s="6" customFormat="1" x14ac:dyDescent="0.25">
      <c r="A115" s="59" t="s">
        <v>119</v>
      </c>
      <c r="B115" s="79"/>
    </row>
    <row r="116" spans="1:2" s="6" customFormat="1" x14ac:dyDescent="0.25">
      <c r="A116" s="20" t="s">
        <v>83</v>
      </c>
      <c r="B116" s="82">
        <f>SUM(B91,B92,B93,B94,B95,B96,B99,B100)</f>
        <v>4759479.7699999996</v>
      </c>
    </row>
    <row r="117" spans="1:2" s="6" customFormat="1" x14ac:dyDescent="0.25">
      <c r="A117" s="20"/>
      <c r="B117" s="83"/>
    </row>
    <row r="118" spans="1:2" s="6" customFormat="1" x14ac:dyDescent="0.25">
      <c r="A118" s="65" t="s">
        <v>84</v>
      </c>
      <c r="B118" s="77"/>
    </row>
    <row r="119" spans="1:2" s="7" customFormat="1" x14ac:dyDescent="0.25">
      <c r="A119" s="84" t="s">
        <v>85</v>
      </c>
      <c r="B119" s="48"/>
    </row>
    <row r="120" spans="1:2" s="7" customFormat="1" x14ac:dyDescent="0.25">
      <c r="A120" s="84" t="s">
        <v>86</v>
      </c>
      <c r="B120" s="79"/>
    </row>
    <row r="121" spans="1:2" s="7" customFormat="1" x14ac:dyDescent="0.25">
      <c r="A121" s="84" t="s">
        <v>87</v>
      </c>
      <c r="B121" s="79"/>
    </row>
    <row r="122" spans="1:2" s="7" customFormat="1" x14ac:dyDescent="0.25">
      <c r="A122" s="84" t="s">
        <v>88</v>
      </c>
      <c r="B122" s="79"/>
    </row>
    <row r="123" spans="1:2" s="7" customFormat="1" x14ac:dyDescent="0.25">
      <c r="A123" s="56" t="s">
        <v>89</v>
      </c>
      <c r="B123" s="85">
        <f>B119+B120+B121+B122</f>
        <v>0</v>
      </c>
    </row>
    <row r="124" spans="1:2" s="6" customFormat="1" ht="14.25" customHeight="1" x14ac:dyDescent="0.25">
      <c r="A124" s="20" t="s">
        <v>90</v>
      </c>
      <c r="B124" s="86">
        <f>B116+B123</f>
        <v>4759479.7699999996</v>
      </c>
    </row>
    <row r="125" spans="1:2" s="6" customFormat="1" x14ac:dyDescent="0.25">
      <c r="A125" s="20"/>
      <c r="B125" s="64"/>
    </row>
    <row r="126" spans="1:2" s="6" customFormat="1" x14ac:dyDescent="0.25">
      <c r="A126" s="72" t="s">
        <v>91</v>
      </c>
      <c r="B126" s="73"/>
    </row>
    <row r="127" spans="1:2" s="6" customFormat="1" x14ac:dyDescent="0.25">
      <c r="A127" s="84" t="s">
        <v>92</v>
      </c>
      <c r="B127" s="64"/>
    </row>
    <row r="128" spans="1:2" s="6" customFormat="1" x14ac:dyDescent="0.25">
      <c r="A128" s="84" t="s">
        <v>93</v>
      </c>
      <c r="B128" s="87"/>
    </row>
    <row r="129" spans="1:2" s="6" customFormat="1" x14ac:dyDescent="0.25">
      <c r="A129" s="88" t="s">
        <v>94</v>
      </c>
      <c r="B129" s="89">
        <f>B127+B128</f>
        <v>0</v>
      </c>
    </row>
    <row r="130" spans="1:2" s="9" customFormat="1" x14ac:dyDescent="0.25">
      <c r="A130" s="90"/>
      <c r="B130" s="91"/>
    </row>
    <row r="131" spans="1:2" s="6" customFormat="1" x14ac:dyDescent="0.25">
      <c r="A131" s="41" t="s">
        <v>138</v>
      </c>
      <c r="B131" s="92"/>
    </row>
    <row r="132" spans="1:2" s="10" customFormat="1" x14ac:dyDescent="0.25">
      <c r="A132" s="93" t="s">
        <v>95</v>
      </c>
      <c r="B132" s="94">
        <f>SUM(B133)</f>
        <v>780</v>
      </c>
    </row>
    <row r="133" spans="1:2" x14ac:dyDescent="0.25">
      <c r="A133" s="47" t="s">
        <v>96</v>
      </c>
      <c r="B133" s="48">
        <v>780</v>
      </c>
    </row>
    <row r="134" spans="1:2" s="10" customFormat="1" x14ac:dyDescent="0.25">
      <c r="A134" s="93" t="s">
        <v>97</v>
      </c>
      <c r="B134" s="94">
        <f>SUM(B135:B143)</f>
        <v>22128872.099999998</v>
      </c>
    </row>
    <row r="135" spans="1:2" x14ac:dyDescent="0.25">
      <c r="A135" s="47" t="s">
        <v>98</v>
      </c>
      <c r="B135" s="48">
        <v>62294.89</v>
      </c>
    </row>
    <row r="136" spans="1:2" x14ac:dyDescent="0.25">
      <c r="A136" s="47" t="s">
        <v>99</v>
      </c>
      <c r="B136" s="48">
        <v>11853927.91</v>
      </c>
    </row>
    <row r="137" spans="1:2" x14ac:dyDescent="0.25">
      <c r="A137" s="47" t="s">
        <v>100</v>
      </c>
      <c r="B137" s="48">
        <v>6313940.9900000002</v>
      </c>
    </row>
    <row r="138" spans="1:2" x14ac:dyDescent="0.25">
      <c r="A138" s="49" t="s">
        <v>101</v>
      </c>
      <c r="B138" s="48">
        <v>1573117</v>
      </c>
    </row>
    <row r="139" spans="1:2" x14ac:dyDescent="0.25">
      <c r="A139" s="49" t="s">
        <v>102</v>
      </c>
      <c r="B139" s="48">
        <v>99112.52</v>
      </c>
    </row>
    <row r="140" spans="1:2" x14ac:dyDescent="0.25">
      <c r="A140" s="49" t="s">
        <v>124</v>
      </c>
      <c r="B140" s="48">
        <v>0</v>
      </c>
    </row>
    <row r="141" spans="1:2" x14ac:dyDescent="0.25">
      <c r="A141" s="49" t="s">
        <v>125</v>
      </c>
      <c r="B141" s="48">
        <v>0</v>
      </c>
    </row>
    <row r="142" spans="1:2" x14ac:dyDescent="0.25">
      <c r="A142" s="49" t="s">
        <v>126</v>
      </c>
      <c r="B142" s="48">
        <v>2023519.84</v>
      </c>
    </row>
    <row r="143" spans="1:2" x14ac:dyDescent="0.25">
      <c r="A143" s="49" t="s">
        <v>127</v>
      </c>
      <c r="B143" s="48">
        <v>202958.95</v>
      </c>
    </row>
    <row r="144" spans="1:2" s="10" customFormat="1" x14ac:dyDescent="0.25">
      <c r="A144" s="93" t="s">
        <v>103</v>
      </c>
      <c r="B144" s="94">
        <f>B145</f>
        <v>151838.29999999999</v>
      </c>
    </row>
    <row r="145" spans="1:2" x14ac:dyDescent="0.25">
      <c r="A145" s="47" t="s">
        <v>104</v>
      </c>
      <c r="B145" s="48">
        <v>151838.29999999999</v>
      </c>
    </row>
    <row r="146" spans="1:2" s="6" customFormat="1" x14ac:dyDescent="0.25">
      <c r="A146" s="88" t="s">
        <v>105</v>
      </c>
      <c r="B146" s="94">
        <f>SUM(B144,B134,B132)</f>
        <v>22281490.399999999</v>
      </c>
    </row>
    <row r="147" spans="1:2" s="6" customFormat="1" x14ac:dyDescent="0.25">
      <c r="A147" s="88" t="s">
        <v>106</v>
      </c>
      <c r="B147" s="94">
        <f>(B39+B64)-(B124+B129)</f>
        <v>22281490.399999995</v>
      </c>
    </row>
    <row r="148" spans="1:2" s="6" customFormat="1" x14ac:dyDescent="0.25">
      <c r="A148" s="95" t="s">
        <v>107</v>
      </c>
      <c r="B148" s="96"/>
    </row>
    <row r="149" spans="1:2" s="6" customFormat="1" x14ac:dyDescent="0.25">
      <c r="A149" s="97" t="s">
        <v>108</v>
      </c>
      <c r="B149" s="98"/>
    </row>
    <row r="150" spans="1:2" s="6" customFormat="1" x14ac:dyDescent="0.25">
      <c r="A150" s="99" t="s">
        <v>109</v>
      </c>
      <c r="B150" s="100">
        <f>3303884.39+272529.54</f>
        <v>3576413.93</v>
      </c>
    </row>
    <row r="151" spans="1:2" s="6" customFormat="1" x14ac:dyDescent="0.25">
      <c r="A151" s="99" t="s">
        <v>110</v>
      </c>
      <c r="B151" s="100"/>
    </row>
    <row r="152" spans="1:2" s="6" customFormat="1" x14ac:dyDescent="0.25">
      <c r="A152" s="99" t="s">
        <v>111</v>
      </c>
      <c r="B152" s="100"/>
    </row>
    <row r="153" spans="1:2" s="6" customFormat="1" x14ac:dyDescent="0.25">
      <c r="A153" s="101" t="s">
        <v>112</v>
      </c>
      <c r="B153" s="102">
        <f>165937.27+60.89+2802.7</f>
        <v>168800.86000000002</v>
      </c>
    </row>
    <row r="154" spans="1:2" s="6" customFormat="1" x14ac:dyDescent="0.25">
      <c r="A154" s="97" t="s">
        <v>113</v>
      </c>
      <c r="B154" s="103">
        <f>B150+B151+B152+B153</f>
        <v>3745214.79</v>
      </c>
    </row>
    <row r="155" spans="1:2" s="6" customFormat="1" x14ac:dyDescent="0.25">
      <c r="A155" s="104" t="s">
        <v>114</v>
      </c>
      <c r="B155" s="105"/>
    </row>
    <row r="156" spans="1:2" s="6" customFormat="1" x14ac:dyDescent="0.25">
      <c r="A156" s="104"/>
      <c r="B156" s="105"/>
    </row>
    <row r="157" spans="1:2" s="6" customFormat="1" ht="15.75" thickBot="1" x14ac:dyDescent="0.3">
      <c r="A157" s="106"/>
      <c r="B157" s="107"/>
    </row>
    <row r="158" spans="1:2" x14ac:dyDescent="0.25">
      <c r="A158" s="6" t="s">
        <v>115</v>
      </c>
      <c r="B158" s="6"/>
    </row>
    <row r="159" spans="1:2" x14ac:dyDescent="0.25">
      <c r="A159" s="6"/>
      <c r="B159" s="6"/>
    </row>
    <row r="160" spans="1:2" x14ac:dyDescent="0.25">
      <c r="A160" s="6" t="s">
        <v>116</v>
      </c>
      <c r="B160" s="6"/>
    </row>
    <row r="161" spans="1:2" s="6" customFormat="1" x14ac:dyDescent="0.25">
      <c r="A161" s="1"/>
      <c r="B161" s="1"/>
    </row>
    <row r="171" spans="1:2" x14ac:dyDescent="0.25">
      <c r="B171" s="4"/>
    </row>
  </sheetData>
  <mergeCells count="10">
    <mergeCell ref="A22:B22"/>
    <mergeCell ref="A130:B130"/>
    <mergeCell ref="A155:B157"/>
    <mergeCell ref="A2:B7"/>
    <mergeCell ref="A8:B9"/>
    <mergeCell ref="A10:B10"/>
    <mergeCell ref="A12:B12"/>
    <mergeCell ref="A14:B14"/>
    <mergeCell ref="A17:B17"/>
    <mergeCell ref="A21:B21"/>
  </mergeCells>
  <pageMargins left="0.51181102362204722" right="0.51181102362204722" top="0.78740157480314965" bottom="0.78740157480314965" header="0.31496062992125984" footer="0.31496062992125984"/>
  <pageSetup paperSize="9" scale="45" orientation="portrait" r:id="rId1"/>
  <rowBreaks count="1" manualBreakCount="1">
    <brk id="116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04.2024</vt:lpstr>
      <vt:lpstr>'04.2024'!Area_de_impressao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maria.silva</cp:lastModifiedBy>
  <cp:lastPrinted>2023-11-29T19:56:53Z</cp:lastPrinted>
  <dcterms:created xsi:type="dcterms:W3CDTF">2023-04-26T15:03:40Z</dcterms:created>
  <dcterms:modified xsi:type="dcterms:W3CDTF">2024-05-29T16:33:23Z</dcterms:modified>
</cp:coreProperties>
</file>